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pitalsaludesp-my.sharepoint.com/personal/coordinador_financiero_capitalsalud_gov_co/Documents/Escritorio/VIG25COORDINACION/CONCEJO DE BOGOTA/PROPOSICION 249/Punto No. 13/"/>
    </mc:Choice>
  </mc:AlternateContent>
  <xr:revisionPtr revIDLastSave="87" documentId="8_{4B2F25AC-80DC-4D15-947E-6301CA2B41E0}" xr6:coauthVersionLast="47" xr6:coauthVersionMax="47" xr10:uidLastSave="{F925D718-0AFE-4A8A-83B6-2260D300B17C}"/>
  <bookViews>
    <workbookView xWindow="7080" yWindow="1140" windowWidth="19290" windowHeight="14985" xr2:uid="{9D4CD755-5A5A-4A4E-95E8-92FA59A5040F}"/>
  </bookViews>
  <sheets>
    <sheet name="EJEC PPTAL ING Y GTO 2020-2025" sheetId="4" r:id="rId1"/>
  </sheets>
  <externalReferences>
    <externalReference r:id="rId2"/>
    <externalReference r:id="rId3"/>
  </externalReferences>
  <definedNames>
    <definedName name="_00_gestores_cmi">#REF!</definedName>
    <definedName name="_00_gestores_cmi2">#REF!</definedName>
    <definedName name="A">#REF!</definedName>
    <definedName name="A_IMPRESIÓN_IM">#REF!</definedName>
    <definedName name="ARCHIVO_EPS003">#REF!</definedName>
    <definedName name="_xlnm.Print_Area" localSheetId="0">'EJEC PPTAL ING Y GTO 2020-2025'!#REF!</definedName>
    <definedName name="_xlnm.Print_Area">#REF!</definedName>
    <definedName name="ASFASGH">#REF!</definedName>
    <definedName name="b">#REF!</definedName>
    <definedName name="BLCE_JUL">#REF!</definedName>
    <definedName name="CARTERA_SEP05">#REF!</definedName>
    <definedName name="DATOS">#REF!</definedName>
    <definedName name="dcd" hidden="1">#REF!</definedName>
    <definedName name="DOS">#REF!</definedName>
    <definedName name="EDADES">#REF!</definedName>
    <definedName name="Excel_BuiltIn__FilterDatabase_3">#REF!</definedName>
    <definedName name="GFNWEGN">#REF!</definedName>
    <definedName name="hugo">#REF!</definedName>
    <definedName name="I">#REF!</definedName>
    <definedName name="IUYI" hidden="1">#REF!</definedName>
    <definedName name="JORGE">#REF!</definedName>
    <definedName name="L">#REF!</definedName>
    <definedName name="M" hidden="1">#REF!</definedName>
    <definedName name="meses">#N/A</definedName>
    <definedName name="MONICA">#REF!</definedName>
    <definedName name="nndic">#REF!</definedName>
    <definedName name="nuevo">#REF!</definedName>
    <definedName name="Recover">[1]Macro1!$A$25</definedName>
    <definedName name="rest">#REF!</definedName>
    <definedName name="Rubros">[2]Ingresos!#REF!</definedName>
    <definedName name="s">#REF!</definedName>
    <definedName name="solver_lin" hidden="1">0</definedName>
    <definedName name="solver_num" hidden="1">0</definedName>
    <definedName name="solver_opt" hidden="1">#REF!</definedName>
    <definedName name="solver_typ" hidden="1">1</definedName>
    <definedName name="solver_val" hidden="1">0</definedName>
    <definedName name="SOPORTE">#REF!</definedName>
    <definedName name="TableName">"Dummy"</definedName>
    <definedName name="TD" hidden="1">#REF!</definedName>
    <definedName name="TDDD" hidden="1">#REF!</definedName>
    <definedName name="XX">#REF!</definedName>
    <definedName name="Z_019CAB66_3455_4701_8625_13832F8C1011_.wvu.FilterData" hidden="1">#REF!</definedName>
    <definedName name="Z_03102EA4_6FAB_49F5_BB36_A585D955EA72_.wvu.FilterData" hidden="1">#REF!</definedName>
    <definedName name="Z_04EEFE54_2D4A_4DD7_9107_091736C1BE73_.wvu.FilterData" hidden="1">#REF!</definedName>
    <definedName name="Z_0A4C0163_7D15_4562_9420_EF4EB97F31F7_.wvu.FilterData" hidden="1">#REF!</definedName>
    <definedName name="Z_0AB179AE_C76E_4865_8FD3_EDE939F4848F_.wvu.FilterData" hidden="1">#REF!</definedName>
    <definedName name="Z_0CF8BE0E_9FD5_46C7_B04C_BD58EEC17BC4_.wvu.FilterData" hidden="1">#REF!</definedName>
    <definedName name="Z_11776DBB_F2E9_4E38_8992_A7C695C509B9_.wvu.FilterData" hidden="1">#REF!</definedName>
    <definedName name="Z_11ECD63C_C22B_41B7_BBF4_196689A0FDB6_.wvu.FilterData" hidden="1">#REF!</definedName>
    <definedName name="Z_1624AE71_14E2_485B_9BE1_B4F315CB5F8A_.wvu.PrintTitles" hidden="1">#REF!</definedName>
    <definedName name="Z_1C83680C_CBF4_4C08_B164_D51164B90AD7_.wvu.PrintTitles" hidden="1">#REF!</definedName>
    <definedName name="Z_23147BC8_80A5_41EB_B397_5F6C61E5885B_.wvu.FilterData" hidden="1">#REF!</definedName>
    <definedName name="Z_2A501E2A_1DE1_462A_B3A5_22F158525DCC_.wvu.FilterData" hidden="1">#REF!</definedName>
    <definedName name="Z_2B05406B_584A_4634_B6B0_8C25C9B6F65F_.wvu.FilterData" hidden="1">#REF!</definedName>
    <definedName name="Z_31C72280_CF1E_4947_A388_85C659B6A3F4_.wvu.PrintTitles" hidden="1">#REF!</definedName>
    <definedName name="Z_3221F42A_D76E_45A2_B056_3910682A9D38_.wvu.FilterData" hidden="1">#REF!</definedName>
    <definedName name="Z_3245591D_E39B_4148_B046_0805551F703D_.wvu.FilterData" hidden="1">#REF!</definedName>
    <definedName name="Z_373994DD_9B74_40EA_829E_9A8594C97432_.wvu.FilterData" hidden="1">#REF!</definedName>
    <definedName name="Z_3ADEC324_7340_4D57_8CDE_30799AA26672_.wvu.FilterData" hidden="1">#REF!</definedName>
    <definedName name="Z_3D76A0A2_EBC3_4787_8833_E781FEE89747_.wvu.FilterData" hidden="1">#REF!</definedName>
    <definedName name="Z_40764BB8_07ED_4F1D_AA5A_72F1F9D75D38_.wvu.FilterData" hidden="1">#REF!</definedName>
    <definedName name="Z_40BE4F4D_4A76_4346_94D4_66B5FEC67E0D_.wvu.FilterData" hidden="1">#REF!</definedName>
    <definedName name="Z_48FE587C_74D0_49D4_802A_9C17A35CE62F_.wvu.FilterData" hidden="1">#REF!</definedName>
    <definedName name="Z_49F1C7EC_5D56_4471_A6AA_9B698F34BCBE_.wvu.FilterData" hidden="1">#REF!</definedName>
    <definedName name="Z_4C4D75EF_5EC0_4FED_BC18_77177DC747D5_.wvu.PrintTitles" hidden="1">#REF!</definedName>
    <definedName name="Z_4E0D0533_1D6F_418A_AF62_27B55F16715C_.wvu.FilterData" hidden="1">#REF!</definedName>
    <definedName name="Z_50B10053_23E5_42F0_B699_50C518BDA137_.wvu.FilterData" hidden="1">#REF!</definedName>
    <definedName name="Z_57511109_7660_43F5_BD36_5C21810AF666_.wvu.FilterData" hidden="1">#REF!</definedName>
    <definedName name="Z_5B2E6BAF_A9DC_4878_9843_3D263739C1AE_.wvu.FilterData" hidden="1">#REF!</definedName>
    <definedName name="Z_5BB7C2D0_C425_4002_97A6_429814C7AE02_.wvu.FilterData" hidden="1">#REF!</definedName>
    <definedName name="Z_5D4D01B1_8B93_4BDF_AAE6_EFAE5D71A55F_.wvu.FilterData" hidden="1">#REF!</definedName>
    <definedName name="Z_6166D335_7F65_49D0_803E_0A33F938C49A_.wvu.FilterData" hidden="1">#REF!</definedName>
    <definedName name="Z_65ABCACA_6980_45E6_B68C_F006B9581329_.wvu.FilterData" hidden="1">#REF!</definedName>
    <definedName name="Z_69822448_ADA9_4801_8324_B66C8C773EB2_.wvu.FilterData" hidden="1">#REF!</definedName>
    <definedName name="Z_6F0DF9A5_A104_46E5_A74C_D72B30302FD0_.wvu.FilterData" hidden="1">#REF!</definedName>
    <definedName name="Z_725C16EE_D735_4CA1_96EB_95F6AFD07609_.wvu.FilterData" hidden="1">#REF!</definedName>
    <definedName name="Z_76FCC2CF_CC2F_44FA_B888_171FDB5F6A9B_.wvu.FilterData" hidden="1">#REF!</definedName>
    <definedName name="Z_7D67D55E_3961_45FE_84D2_5347D3E0EF27_.wvu.FilterData" hidden="1">#REF!</definedName>
    <definedName name="Z_7FBA9ECE_DB7B_40D5_BA8E_F069455EE1F9_.wvu.FilterData" hidden="1">#REF!</definedName>
    <definedName name="Z_864A2EBD_C196_45CB_8791_30EFE054B153_.wvu.PrintTitles" hidden="1">#REF!</definedName>
    <definedName name="Z_87D3E982_6096_4FBB_8C9C_FBE45B19504C_.wvu.FilterData" hidden="1">#REF!</definedName>
    <definedName name="Z_920856AC_9F14_4150_AFAF_F984D77B574B_.wvu.FilterData" hidden="1">#REF!</definedName>
    <definedName name="Z_938508B6_A0C6_439F_90D3_4F1D69483722_.wvu.FilterData" hidden="1">#REF!</definedName>
    <definedName name="Z_94E2599B_C5B2_496D_8CED_ED9F6F913ED9_.wvu.Rows" hidden="1">#REF!,#REF!,#REF!,#REF!,#REF!,#REF!,#REF!,#REF!,#REF!,#REF!,#REF!,#REF!,#REF!</definedName>
    <definedName name="Z_9CF44CD4_93A5_46D3_87D2_3B5964C4602A_.wvu.FilterData" hidden="1">#REF!</definedName>
    <definedName name="Z_9F3CAC4B_9E81_45BC_99CA_52259269B0D3_.wvu.FilterData" hidden="1">#REF!</definedName>
    <definedName name="Z_A277DB38_F0B4_4826_842D_3DE9106D2CB6_.wvu.FilterData" hidden="1">#REF!</definedName>
    <definedName name="Z_A5EB81D0_55C4_4E2E_B998_D48D6496378B_.wvu.FilterData" hidden="1">#REF!</definedName>
    <definedName name="Z_A8A9E7DF_0C7F_4010_8B2D_E35A510B6ACA_.wvu.FilterData" hidden="1">#REF!</definedName>
    <definedName name="Z_A965B221_4395_11D5_B1A9_0010B5A6BA49_.wvu.PrintTitles" hidden="1">#REF!</definedName>
    <definedName name="Z_AAFA6236_C28D_4C13_8BBC_66D2D7FF0026_.wvu.FilterData" hidden="1">#REF!</definedName>
    <definedName name="Z_B231A234_7E3A_4734_99AE_AB2FDE3B04A1_.wvu.PrintTitles" hidden="1">#REF!</definedName>
    <definedName name="Z_BE19353F_0522_478F_87BB_CDE047B99F7F_.wvu.FilterData" hidden="1">#REF!</definedName>
    <definedName name="Z_C3679C4B_B6E8_4C76_822F_8AA0FFF6075F_.wvu.FilterData" hidden="1">#REF!</definedName>
    <definedName name="Z_C6ABAA50_ACBA_41F4_AD1E_122D43E47E61_.wvu.FilterData" hidden="1">#REF!</definedName>
    <definedName name="Z_C6ABAA50_ACBA_41F4_AD1E_122D43E47E61_.wvu.Rows" hidden="1">#REF!</definedName>
    <definedName name="Z_CEFB91DB_DC3D_47C5_877D_01BAD2285434_.wvu.FilterData" hidden="1">#REF!</definedName>
    <definedName name="Z_D2197E7B_2E14_4C16_92D0_BDF5F616CBD9_.wvu.FilterData" hidden="1">#REF!</definedName>
    <definedName name="Z_D7DD1F3F_2A83_46ED_861B_9D2B79F5DE2F_.wvu.FilterData" hidden="1">#REF!</definedName>
    <definedName name="Z_D830A9C7_BE12_4DCE_BC28_8FBC4A6F1B07_.wvu.FilterData" hidden="1">#REF!</definedName>
    <definedName name="Z_D9CAE589_6CFB_4259_A328_0761C0460786_.wvu.FilterData" hidden="1">#REF!</definedName>
    <definedName name="Z_DDBE4E9A_19BC_4D7D_A83D_81EC8B9F3F7C_.wvu.FilterData" hidden="1">#REF!</definedName>
    <definedName name="Z_E57DDB16_AD3D_42C9_96EE_56AE0B85EB10_.wvu.FilterData" hidden="1">#REF!</definedName>
    <definedName name="Z_EAC8425E_7786_43B0_9EC0_551020D57FED_.wvu.FilterData" hidden="1">#REF!</definedName>
    <definedName name="Z_EE08EA85_4A70_4162_8406_579E3BA7AE6C_.wvu.FilterData" hidden="1">#REF!</definedName>
    <definedName name="Z_F8965455_F044_4833_821D_2DB82A40D641_.wvu.FilterData" hidden="1">#REF!</definedName>
    <definedName name="Z_F9EF0706_97D0_42D2_B760_2F7AECACB77D_.wvu.FilterData" hidden="1">#REF!</definedName>
    <definedName name="Z_FA237413_BFCF_4B92_9206_40063A33B2F3_.wvu.FilterData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4" l="1"/>
  <c r="F9" i="4"/>
  <c r="F12" i="4"/>
  <c r="F29" i="4"/>
  <c r="F28" i="4"/>
  <c r="D29" i="4"/>
  <c r="E29" i="4"/>
  <c r="C29" i="4"/>
  <c r="C43" i="4"/>
  <c r="F43" i="4"/>
  <c r="F58" i="4"/>
  <c r="F66" i="4"/>
  <c r="F74" i="4"/>
  <c r="F70" i="4"/>
  <c r="F73" i="4"/>
  <c r="F72" i="4"/>
  <c r="F90" i="4"/>
  <c r="F89" i="4"/>
  <c r="F88" i="4"/>
  <c r="F86" i="4"/>
  <c r="F85" i="4"/>
  <c r="F84" i="4"/>
  <c r="F83" i="4"/>
  <c r="E87" i="4"/>
  <c r="E91" i="4" s="1"/>
  <c r="F91" i="4" s="1"/>
  <c r="D87" i="4"/>
  <c r="C87" i="4"/>
  <c r="C84" i="4"/>
  <c r="E83" i="4"/>
  <c r="D83" i="4"/>
  <c r="C83" i="4"/>
  <c r="F71" i="4"/>
  <c r="E70" i="4"/>
  <c r="D70" i="4"/>
  <c r="C70" i="4"/>
  <c r="F69" i="4"/>
  <c r="F68" i="4"/>
  <c r="F67" i="4"/>
  <c r="C67" i="4"/>
  <c r="E66" i="4"/>
  <c r="D66" i="4"/>
  <c r="C66" i="4"/>
  <c r="F56" i="4"/>
  <c r="F55" i="4"/>
  <c r="E54" i="4"/>
  <c r="E58" i="4" s="1"/>
  <c r="D54" i="4"/>
  <c r="C54" i="4"/>
  <c r="F53" i="4"/>
  <c r="F52" i="4"/>
  <c r="D51" i="4"/>
  <c r="F51" i="4" s="1"/>
  <c r="C51" i="4"/>
  <c r="C50" i="4" s="1"/>
  <c r="E50" i="4"/>
  <c r="F41" i="4"/>
  <c r="F40" i="4"/>
  <c r="E39" i="4"/>
  <c r="D39" i="4"/>
  <c r="C39" i="4"/>
  <c r="F38" i="4"/>
  <c r="F37" i="4"/>
  <c r="F36" i="4"/>
  <c r="E35" i="4"/>
  <c r="D35" i="4"/>
  <c r="C35" i="4"/>
  <c r="F27" i="4"/>
  <c r="E26" i="4"/>
  <c r="D26" i="4"/>
  <c r="C26" i="4"/>
  <c r="F25" i="4"/>
  <c r="F24" i="4"/>
  <c r="F23" i="4"/>
  <c r="E22" i="4"/>
  <c r="D22" i="4"/>
  <c r="C22" i="4"/>
  <c r="F14" i="4"/>
  <c r="F11" i="4"/>
  <c r="E10" i="4"/>
  <c r="D10" i="4"/>
  <c r="D15" i="4" s="1"/>
  <c r="F8" i="4"/>
  <c r="F7" i="4"/>
  <c r="E6" i="4"/>
  <c r="E9" i="4" s="1"/>
  <c r="D6" i="4"/>
  <c r="D9" i="4" s="1"/>
  <c r="F5" i="4"/>
  <c r="F87" i="4" l="1"/>
  <c r="C90" i="4"/>
  <c r="C91" i="4" s="1"/>
  <c r="D90" i="4"/>
  <c r="E74" i="4"/>
  <c r="D73" i="4"/>
  <c r="C73" i="4"/>
  <c r="C74" i="4" s="1"/>
  <c r="C57" i="4"/>
  <c r="C58" i="4" s="1"/>
  <c r="D42" i="4"/>
  <c r="D43" i="4" s="1"/>
  <c r="D50" i="4"/>
  <c r="D57" i="4" s="1"/>
  <c r="D58" i="4" s="1"/>
  <c r="F39" i="4"/>
  <c r="C42" i="4"/>
  <c r="F26" i="4"/>
  <c r="E43" i="4"/>
  <c r="F10" i="4"/>
  <c r="F35" i="4"/>
  <c r="E15" i="4"/>
  <c r="C28" i="4"/>
  <c r="F54" i="4"/>
  <c r="F22" i="4"/>
  <c r="F6" i="4"/>
  <c r="D91" i="4" l="1"/>
  <c r="D74" i="4"/>
  <c r="F50" i="4"/>
</calcChain>
</file>

<file path=xl/sharedStrings.xml><?xml version="1.0" encoding="utf-8"?>
<sst xmlns="http://schemas.openxmlformats.org/spreadsheetml/2006/main" count="124" uniqueCount="39">
  <si>
    <t>CAPITAL SALUD EPS-S</t>
  </si>
  <si>
    <t>EJECUCION PRESUPUESTAL A 31 DE DICIEMBRE DE 2020</t>
  </si>
  <si>
    <t>Cifra en $</t>
  </si>
  <si>
    <t>No.</t>
  </si>
  <si>
    <t>CONCEPTO</t>
  </si>
  <si>
    <t>APROBADO CONFIS- PRESUPUESTO INICIAL</t>
  </si>
  <si>
    <t>PRESUPUESTO DEFINITIVO</t>
  </si>
  <si>
    <t xml:space="preserve">EJECUCION </t>
  </si>
  <si>
    <t xml:space="preserve">% DE EJECUCION </t>
  </si>
  <si>
    <t>DISPONIBILIDAD INICIAL</t>
  </si>
  <si>
    <t xml:space="preserve">INGRESOS </t>
  </si>
  <si>
    <t>Ingresos Corrientes</t>
  </si>
  <si>
    <t xml:space="preserve">Recursos de Capital Diferentes a Crédito </t>
  </si>
  <si>
    <t>INGRESOS+DISPONIBILIDAD INICIAL </t>
  </si>
  <si>
    <t xml:space="preserve">GASTOS CORRIENTES </t>
  </si>
  <si>
    <t>Funcionamiento</t>
  </si>
  <si>
    <t>Operación</t>
  </si>
  <si>
    <t>Inversión</t>
  </si>
  <si>
    <t>Disponibilidad Final</t>
  </si>
  <si>
    <t>TOTAL:  GASTOS+DISPONIBILIDAD FINAL </t>
  </si>
  <si>
    <t>EJECUCION PRESUPUESTAL A 31 DE DICIEMBRE DE 2021</t>
  </si>
  <si>
    <t xml:space="preserve">INGRESOS  </t>
  </si>
  <si>
    <t>Disponibilidad Inicial</t>
  </si>
  <si>
    <t>Recursos de Capital</t>
  </si>
  <si>
    <t>GASTOS</t>
  </si>
  <si>
    <t>DISPONIBILIDAD FINAL</t>
  </si>
  <si>
    <t>EJECUCION PRESUPUESTAL A 31 DE DICIEMBRE DE 2022</t>
  </si>
  <si>
    <t>Gastos de Operación</t>
  </si>
  <si>
    <t>TOTAL: GASTOS+DISPONIBILIDAD FINAL </t>
  </si>
  <si>
    <t>PRESUPUESTO DEL 1 DE ENERO A 31 DE DICIEMBRE DE 2023</t>
  </si>
  <si>
    <t>4.1.0</t>
  </si>
  <si>
    <t>4.1.1</t>
  </si>
  <si>
    <t>4.1.2</t>
  </si>
  <si>
    <t>4.2.1</t>
  </si>
  <si>
    <t>4.2.4</t>
  </si>
  <si>
    <t>Gastos de Operación Comercial</t>
  </si>
  <si>
    <t>PRESUPUESTO DEL 1 DE ENERO A 31 DE DICIEMBRE DE 2024</t>
  </si>
  <si>
    <t>PRESUPUESTO DEL 1 DE ENERO A 31 DE ENERO 2025</t>
  </si>
  <si>
    <t>APROPIACIÓN
 VIGENTE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</si>
</sst>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 * #,##0.00_ ;_ * \-#,##0.00_ ;_ * &quot;-&quot;??_ ;_ @_ "/>
    <numFmt numFmtId="165" formatCode="_(* #,##0_);_(* \(#,##0\);_(* &quot;-&quot;??_);_(@_)"/>
    <numFmt numFmtId="166" formatCode="0.0"/>
    <numFmt numFmtId="167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F6FF"/>
        <bgColor rgb="FF000000"/>
      </patternFill>
    </fill>
    <fill>
      <patternFill patternType="solid">
        <fgColor rgb="FFE7F6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165" fontId="3" fillId="0" borderId="8" xfId="2" applyNumberFormat="1" applyFont="1" applyBorder="1" applyAlignment="1">
      <alignment horizontal="right" vertical="center"/>
    </xf>
    <xf numFmtId="165" fontId="3" fillId="0" borderId="0" xfId="2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/>
    </xf>
    <xf numFmtId="165" fontId="3" fillId="2" borderId="8" xfId="2" applyNumberFormat="1" applyFont="1" applyFill="1" applyBorder="1" applyAlignment="1">
      <alignment horizontal="right" vertical="center"/>
    </xf>
    <xf numFmtId="165" fontId="0" fillId="0" borderId="0" xfId="0" applyNumberFormat="1"/>
    <xf numFmtId="0" fontId="2" fillId="2" borderId="10" xfId="0" applyFont="1" applyFill="1" applyBorder="1" applyAlignment="1">
      <alignment vertical="center"/>
    </xf>
    <xf numFmtId="165" fontId="2" fillId="2" borderId="10" xfId="2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5" fontId="2" fillId="2" borderId="8" xfId="2" applyNumberFormat="1" applyFont="1" applyFill="1" applyBorder="1" applyAlignment="1">
      <alignment horizontal="right" vertical="center"/>
    </xf>
    <xf numFmtId="165" fontId="3" fillId="0" borderId="8" xfId="2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/>
    </xf>
    <xf numFmtId="165" fontId="2" fillId="2" borderId="9" xfId="2" applyNumberFormat="1" applyFont="1" applyFill="1" applyBorder="1" applyAlignment="1">
      <alignment horizontal="right" vertical="center"/>
    </xf>
    <xf numFmtId="165" fontId="3" fillId="0" borderId="9" xfId="2" applyNumberFormat="1" applyFont="1" applyBorder="1" applyAlignment="1">
      <alignment horizontal="right" vertical="center"/>
    </xf>
    <xf numFmtId="165" fontId="3" fillId="0" borderId="9" xfId="2" applyNumberFormat="1" applyFont="1" applyFill="1" applyBorder="1" applyAlignment="1">
      <alignment horizontal="right" vertical="center"/>
    </xf>
    <xf numFmtId="165" fontId="2" fillId="2" borderId="11" xfId="2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43" fontId="0" fillId="0" borderId="0" xfId="5" applyFont="1"/>
    <xf numFmtId="167" fontId="0" fillId="0" borderId="0" xfId="5" applyNumberFormat="1" applyFont="1"/>
    <xf numFmtId="167" fontId="0" fillId="0" borderId="0" xfId="0" applyNumberFormat="1"/>
    <xf numFmtId="10" fontId="0" fillId="0" borderId="0" xfId="1" applyNumberFormat="1" applyFont="1"/>
    <xf numFmtId="10" fontId="2" fillId="2" borderId="11" xfId="1" applyNumberFormat="1" applyFont="1" applyFill="1" applyBorder="1" applyAlignment="1">
      <alignment horizontal="right" vertical="center"/>
    </xf>
    <xf numFmtId="10" fontId="2" fillId="2" borderId="9" xfId="1" applyNumberFormat="1" applyFont="1" applyFill="1" applyBorder="1" applyAlignment="1">
      <alignment horizontal="right" vertical="center"/>
    </xf>
    <xf numFmtId="10" fontId="3" fillId="0" borderId="9" xfId="1" applyNumberFormat="1" applyFont="1" applyBorder="1" applyAlignment="1">
      <alignment horizontal="right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vertical="center"/>
    </xf>
    <xf numFmtId="165" fontId="3" fillId="2" borderId="23" xfId="2" applyNumberFormat="1" applyFont="1" applyFill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vertical="center"/>
    </xf>
    <xf numFmtId="165" fontId="3" fillId="2" borderId="25" xfId="2" applyNumberFormat="1" applyFont="1" applyFill="1" applyBorder="1" applyAlignment="1">
      <alignment horizontal="right" vertical="center"/>
    </xf>
    <xf numFmtId="165" fontId="0" fillId="0" borderId="27" xfId="0" applyNumberFormat="1" applyBorder="1"/>
    <xf numFmtId="10" fontId="3" fillId="2" borderId="9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 vertical="center" indent="2"/>
    </xf>
    <xf numFmtId="0" fontId="7" fillId="0" borderId="2" xfId="0" applyFont="1" applyBorder="1" applyAlignment="1">
      <alignment horizontal="right" vertical="center" indent="2"/>
    </xf>
    <xf numFmtId="0" fontId="7" fillId="0" borderId="3" xfId="0" applyFont="1" applyBorder="1" applyAlignment="1">
      <alignment horizontal="right" vertical="center" indent="2"/>
    </xf>
    <xf numFmtId="0" fontId="3" fillId="2" borderId="12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6" fillId="3" borderId="16" xfId="0" applyFont="1" applyFill="1" applyBorder="1" applyAlignment="1">
      <alignment horizontal="center" wrapText="1"/>
    </xf>
    <xf numFmtId="0" fontId="6" fillId="3" borderId="17" xfId="0" applyFont="1" applyFill="1" applyBorder="1" applyAlignment="1">
      <alignment horizontal="center" wrapText="1"/>
    </xf>
    <xf numFmtId="0" fontId="6" fillId="3" borderId="18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5" fillId="3" borderId="14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167" fontId="3" fillId="0" borderId="8" xfId="2" applyNumberFormat="1" applyFont="1" applyBorder="1" applyAlignment="1">
      <alignment horizontal="right" vertical="center"/>
    </xf>
  </cellXfs>
  <cellStyles count="6">
    <cellStyle name="Millares" xfId="5" builtinId="3"/>
    <cellStyle name="Millares 2" xfId="2" xr:uid="{8E55ECD8-3C12-473B-994D-F195C2FF6CBB}"/>
    <cellStyle name="Millares 3" xfId="3" xr:uid="{8526CB8D-F2C2-4524-8AF4-136BB3A36F7D}"/>
    <cellStyle name="Normal" xfId="0" builtinId="0"/>
    <cellStyle name="Normal 2" xfId="4" xr:uid="{056F0AA2-132D-40C8-AF9D-D7B105F627AF}"/>
    <cellStyle name="Porcentaje" xfId="1" builtinId="5"/>
  </cellStyles>
  <dxfs count="0"/>
  <tableStyles count="0" defaultTableStyle="TableStyleMedium2" defaultPivotStyle="PivotStyleLight16"/>
  <colors>
    <mruColors>
      <color rgb="FFE7F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ogamboa/AppData/Local/Microsoft/Windows/Temporary%20Internet%20Files/Content.Outlook/QQQZUMFC/Documents%20and%20Settings/Ogamboa/Configuraci&#243;n%20local/Archivos%20temporales%20de%20Internet/Content.Outlook/MVQ520PW/Poblacion.xls?C75F2278" TargetMode="External"/><Relationship Id="rId1" Type="http://schemas.openxmlformats.org/officeDocument/2006/relationships/externalLinkPath" Target="file:///\\C75F2278\Poblacion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/personal/profesional2_presupuesto_capitalsalud_gov_co/Documents/Temp_Mao2020/Ppto%202021/Informes/Entes%20de%20Control/SHD/INFORME%20CIERRE%20PTO%202020/DEF/NUEVA_MATRIZ_VIG_2021_AJUSTES%20CIERRE_MAYO_2021.xlsx?901E9D65" TargetMode="External"/><Relationship Id="rId1" Type="http://schemas.openxmlformats.org/officeDocument/2006/relationships/externalLinkPath" Target="file:///\\901E9D65\NUEVA_MATRIZ_VIG_2021_AJUSTES%20CIERRE_MAYO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Sheet 1"/>
      <sheetName val="Macro1"/>
      <sheetName val=""/>
    </sheetNames>
    <sheetDataSet>
      <sheetData sheetId="0"/>
      <sheetData sheetId="1"/>
      <sheetData sheetId="2">
        <row r="25">
          <cell r="A25" t="str">
            <v>Recover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resos"/>
      <sheetName val="Gastos"/>
      <sheetName val="Resumen"/>
      <sheetName val="Hoja1"/>
      <sheetName val="Hoja3"/>
      <sheetName val="Hoja2"/>
      <sheetName val="INGRESOS (2)"/>
      <sheetName val="GAS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28845-0B08-4612-B5C5-8B5418A5A122}">
  <dimension ref="A1:K91"/>
  <sheetViews>
    <sheetView tabSelected="1" topLeftCell="A68" zoomScaleNormal="100" workbookViewId="0">
      <selection activeCell="C85" sqref="C85"/>
    </sheetView>
  </sheetViews>
  <sheetFormatPr baseColWidth="10" defaultRowHeight="15" x14ac:dyDescent="0.25"/>
  <cols>
    <col min="2" max="2" width="35" customWidth="1"/>
    <col min="3" max="3" width="18.140625" customWidth="1"/>
    <col min="4" max="4" width="22.85546875" customWidth="1"/>
    <col min="5" max="5" width="17.7109375" customWidth="1"/>
    <col min="6" max="6" width="17" bestFit="1" customWidth="1"/>
    <col min="8" max="8" width="17.85546875" bestFit="1" customWidth="1"/>
    <col min="9" max="9" width="15.140625" bestFit="1" customWidth="1"/>
    <col min="10" max="10" width="13.85546875" bestFit="1" customWidth="1"/>
    <col min="11" max="11" width="18.85546875" bestFit="1" customWidth="1"/>
    <col min="12" max="12" width="14.7109375" bestFit="1" customWidth="1"/>
    <col min="13" max="13" width="16.7109375" customWidth="1"/>
  </cols>
  <sheetData>
    <row r="1" spans="1:8" ht="15.75" x14ac:dyDescent="0.25">
      <c r="A1" s="55" t="s">
        <v>0</v>
      </c>
      <c r="B1" s="56"/>
      <c r="C1" s="56"/>
      <c r="D1" s="56"/>
      <c r="E1" s="56"/>
      <c r="F1" s="57"/>
    </row>
    <row r="2" spans="1:8" ht="15.75" x14ac:dyDescent="0.25">
      <c r="A2" s="49" t="s">
        <v>1</v>
      </c>
      <c r="B2" s="50"/>
      <c r="C2" s="50"/>
      <c r="D2" s="50"/>
      <c r="E2" s="50"/>
      <c r="F2" s="51"/>
    </row>
    <row r="3" spans="1:8" ht="15.75" x14ac:dyDescent="0.25">
      <c r="A3" s="44" t="s">
        <v>2</v>
      </c>
      <c r="B3" s="45"/>
      <c r="C3" s="45"/>
      <c r="D3" s="45"/>
      <c r="E3" s="45"/>
      <c r="F3" s="46"/>
    </row>
    <row r="4" spans="1:8" ht="63" x14ac:dyDescent="0.25">
      <c r="A4" s="21" t="s">
        <v>3</v>
      </c>
      <c r="B4" s="22" t="s">
        <v>4</v>
      </c>
      <c r="C4" s="23" t="s">
        <v>5</v>
      </c>
      <c r="D4" s="24" t="s">
        <v>6</v>
      </c>
      <c r="E4" s="22" t="s">
        <v>7</v>
      </c>
      <c r="F4" s="24" t="s">
        <v>8</v>
      </c>
    </row>
    <row r="5" spans="1:8" x14ac:dyDescent="0.25">
      <c r="A5" s="1">
        <v>1</v>
      </c>
      <c r="B5" s="2" t="s">
        <v>9</v>
      </c>
      <c r="C5" s="3">
        <v>335531831000</v>
      </c>
      <c r="D5" s="3">
        <v>181710675763</v>
      </c>
      <c r="E5" s="3">
        <v>181710675763</v>
      </c>
      <c r="F5" s="31">
        <f>+E5/D5</f>
        <v>1</v>
      </c>
    </row>
    <row r="6" spans="1:8" x14ac:dyDescent="0.25">
      <c r="A6" s="1">
        <v>2</v>
      </c>
      <c r="B6" s="2" t="s">
        <v>10</v>
      </c>
      <c r="C6" s="3">
        <v>1408588378000</v>
      </c>
      <c r="D6" s="3">
        <f>+D7+D8</f>
        <v>1408588378000</v>
      </c>
      <c r="E6" s="3">
        <f>+E7+E8</f>
        <v>1451392180069</v>
      </c>
      <c r="F6" s="31">
        <f t="shared" ref="F6:F14" si="0">+E6/D6</f>
        <v>1.0303877291176968</v>
      </c>
    </row>
    <row r="7" spans="1:8" x14ac:dyDescent="0.25">
      <c r="A7" s="1">
        <v>2.1</v>
      </c>
      <c r="B7" s="2" t="s">
        <v>11</v>
      </c>
      <c r="C7" s="3">
        <v>1307588378000</v>
      </c>
      <c r="D7" s="3">
        <v>1307588378000</v>
      </c>
      <c r="E7" s="3">
        <v>1338671757525</v>
      </c>
      <c r="F7" s="31">
        <f t="shared" si="0"/>
        <v>1.0237715324240975</v>
      </c>
    </row>
    <row r="8" spans="1:8" x14ac:dyDescent="0.25">
      <c r="A8" s="1">
        <v>2.2999999999999998</v>
      </c>
      <c r="B8" s="2" t="s">
        <v>12</v>
      </c>
      <c r="C8" s="3">
        <v>101000000000</v>
      </c>
      <c r="D8" s="3">
        <v>101000000000</v>
      </c>
      <c r="E8" s="3">
        <v>112720422544</v>
      </c>
      <c r="F8" s="31">
        <f t="shared" si="0"/>
        <v>1.1160437875643565</v>
      </c>
      <c r="H8" s="4"/>
    </row>
    <row r="9" spans="1:8" x14ac:dyDescent="0.25">
      <c r="A9" s="58" t="s">
        <v>13</v>
      </c>
      <c r="B9" s="59"/>
      <c r="C9" s="6">
        <v>1744120209000</v>
      </c>
      <c r="D9" s="6">
        <f>+D5+D6</f>
        <v>1590299053763</v>
      </c>
      <c r="E9" s="6">
        <f>+E5+E6</f>
        <v>1633102855832</v>
      </c>
      <c r="F9" s="43">
        <f>+E9/D9</f>
        <v>1.0269155678409774</v>
      </c>
    </row>
    <row r="10" spans="1:8" x14ac:dyDescent="0.25">
      <c r="A10" s="1">
        <v>3</v>
      </c>
      <c r="B10" s="2" t="s">
        <v>14</v>
      </c>
      <c r="C10" s="3">
        <v>1346656398000</v>
      </c>
      <c r="D10" s="3">
        <f>+D11+D12</f>
        <v>1433004896308</v>
      </c>
      <c r="E10" s="3">
        <f>+E11+E12</f>
        <v>1426734909386.9866</v>
      </c>
      <c r="F10" s="31">
        <f t="shared" si="0"/>
        <v>0.99562458792906605</v>
      </c>
      <c r="H10" s="7"/>
    </row>
    <row r="11" spans="1:8" x14ac:dyDescent="0.25">
      <c r="A11" s="1">
        <v>3.1</v>
      </c>
      <c r="B11" s="2" t="s">
        <v>15</v>
      </c>
      <c r="C11" s="3">
        <v>94600868000</v>
      </c>
      <c r="D11" s="3">
        <v>79994104249</v>
      </c>
      <c r="E11" s="3">
        <v>76979895375.986664</v>
      </c>
      <c r="F11" s="31">
        <f t="shared" si="0"/>
        <v>0.9623196121600297</v>
      </c>
    </row>
    <row r="12" spans="1:8" x14ac:dyDescent="0.25">
      <c r="A12" s="1">
        <v>3.2</v>
      </c>
      <c r="B12" s="2" t="s">
        <v>16</v>
      </c>
      <c r="C12" s="3">
        <v>1252055530000</v>
      </c>
      <c r="D12" s="3">
        <v>1353010792059</v>
      </c>
      <c r="E12" s="3">
        <v>1349755014011</v>
      </c>
      <c r="F12" s="31">
        <f>+E12/D12</f>
        <v>0.99759367917306452</v>
      </c>
    </row>
    <row r="13" spans="1:8" x14ac:dyDescent="0.25">
      <c r="A13" s="1">
        <v>3.3</v>
      </c>
      <c r="B13" s="2" t="s">
        <v>17</v>
      </c>
      <c r="C13" s="3">
        <v>0</v>
      </c>
      <c r="D13" s="3">
        <v>0</v>
      </c>
      <c r="E13" s="3">
        <v>0</v>
      </c>
      <c r="F13" s="31">
        <v>0</v>
      </c>
    </row>
    <row r="14" spans="1:8" x14ac:dyDescent="0.25">
      <c r="A14" s="1">
        <v>4</v>
      </c>
      <c r="B14" s="2" t="s">
        <v>18</v>
      </c>
      <c r="C14" s="3">
        <v>397463811000</v>
      </c>
      <c r="D14" s="3">
        <v>157294157455</v>
      </c>
      <c r="E14" s="3">
        <v>0</v>
      </c>
      <c r="F14" s="31">
        <f t="shared" si="0"/>
        <v>0</v>
      </c>
    </row>
    <row r="15" spans="1:8" ht="15.75" thickBot="1" x14ac:dyDescent="0.3">
      <c r="A15" s="60" t="s">
        <v>19</v>
      </c>
      <c r="B15" s="61"/>
      <c r="C15" s="9">
        <v>1744120209000</v>
      </c>
      <c r="D15" s="9">
        <f>+D10+D14</f>
        <v>1590299053763</v>
      </c>
      <c r="E15" s="9">
        <f>+E10+E14</f>
        <v>1426734909386.9866</v>
      </c>
      <c r="F15" s="29">
        <f>+E15/D15</f>
        <v>0.89714881362157362</v>
      </c>
    </row>
    <row r="17" spans="1:6" ht="15.75" thickBot="1" x14ac:dyDescent="0.3"/>
    <row r="18" spans="1:6" ht="15.75" x14ac:dyDescent="0.25">
      <c r="A18" s="55" t="s">
        <v>0</v>
      </c>
      <c r="B18" s="56"/>
      <c r="C18" s="56"/>
      <c r="D18" s="56"/>
      <c r="E18" s="56"/>
      <c r="F18" s="57"/>
    </row>
    <row r="19" spans="1:6" ht="15.75" x14ac:dyDescent="0.25">
      <c r="A19" s="49" t="s">
        <v>20</v>
      </c>
      <c r="B19" s="50"/>
      <c r="C19" s="50"/>
      <c r="D19" s="50"/>
      <c r="E19" s="50"/>
      <c r="F19" s="51"/>
    </row>
    <row r="20" spans="1:6" ht="15.75" x14ac:dyDescent="0.25">
      <c r="A20" s="44" t="s">
        <v>2</v>
      </c>
      <c r="B20" s="45"/>
      <c r="C20" s="45"/>
      <c r="D20" s="45"/>
      <c r="E20" s="45"/>
      <c r="F20" s="46"/>
    </row>
    <row r="21" spans="1:6" ht="63.75" thickBot="1" x14ac:dyDescent="0.3">
      <c r="A21" s="32" t="s">
        <v>3</v>
      </c>
      <c r="B21" s="33" t="s">
        <v>4</v>
      </c>
      <c r="C21" s="34" t="s">
        <v>5</v>
      </c>
      <c r="D21" s="35" t="s">
        <v>6</v>
      </c>
      <c r="E21" s="33" t="s">
        <v>7</v>
      </c>
      <c r="F21" s="35" t="s">
        <v>8</v>
      </c>
    </row>
    <row r="22" spans="1:6" x14ac:dyDescent="0.25">
      <c r="A22" s="36">
        <v>1</v>
      </c>
      <c r="B22" s="37" t="s">
        <v>21</v>
      </c>
      <c r="C22" s="38">
        <f>SUM(C23:C25)</f>
        <v>1695516693000</v>
      </c>
      <c r="D22" s="38">
        <f>SUM(D23:D25)</f>
        <v>1938582176447</v>
      </c>
      <c r="E22" s="38">
        <f>SUM(E23:E25)</f>
        <v>1931862052467</v>
      </c>
      <c r="F22" s="30">
        <f>+E22/D22</f>
        <v>0.99653348511007334</v>
      </c>
    </row>
    <row r="23" spans="1:6" x14ac:dyDescent="0.25">
      <c r="A23" s="11">
        <v>1</v>
      </c>
      <c r="B23" s="2" t="s">
        <v>22</v>
      </c>
      <c r="C23" s="3">
        <v>169502659000</v>
      </c>
      <c r="D23" s="3">
        <v>230348981448</v>
      </c>
      <c r="E23" s="3">
        <v>230348981448</v>
      </c>
      <c r="F23" s="31">
        <f t="shared" ref="F23:F27" si="1">+E23/D23</f>
        <v>1</v>
      </c>
    </row>
    <row r="24" spans="1:6" x14ac:dyDescent="0.25">
      <c r="A24" s="1">
        <v>1.1000000000000001</v>
      </c>
      <c r="B24" s="2" t="s">
        <v>11</v>
      </c>
      <c r="C24" s="3">
        <v>1520845621000</v>
      </c>
      <c r="D24" s="3">
        <v>1613064781999</v>
      </c>
      <c r="E24" s="3">
        <v>1604763238032</v>
      </c>
      <c r="F24" s="31">
        <f t="shared" si="1"/>
        <v>0.99485355823297295</v>
      </c>
    </row>
    <row r="25" spans="1:6" x14ac:dyDescent="0.25">
      <c r="A25" s="1">
        <v>1.2</v>
      </c>
      <c r="B25" s="2" t="s">
        <v>23</v>
      </c>
      <c r="C25" s="3">
        <v>5168413000</v>
      </c>
      <c r="D25" s="3">
        <v>95168413000</v>
      </c>
      <c r="E25" s="3">
        <v>96749832987</v>
      </c>
      <c r="F25" s="31">
        <f t="shared" si="1"/>
        <v>1.0166170679656075</v>
      </c>
    </row>
    <row r="26" spans="1:6" x14ac:dyDescent="0.25">
      <c r="A26" s="10">
        <v>2</v>
      </c>
      <c r="B26" s="5" t="s">
        <v>24</v>
      </c>
      <c r="C26" s="6">
        <f>+C27</f>
        <v>1649266240000</v>
      </c>
      <c r="D26" s="6">
        <f>+D27</f>
        <v>1922988763149</v>
      </c>
      <c r="E26" s="6">
        <f>+E27</f>
        <v>1832473035854</v>
      </c>
      <c r="F26" s="30">
        <f t="shared" si="1"/>
        <v>0.95292966395353473</v>
      </c>
    </row>
    <row r="27" spans="1:6" x14ac:dyDescent="0.25">
      <c r="A27" s="1">
        <v>2.1</v>
      </c>
      <c r="B27" s="2" t="s">
        <v>15</v>
      </c>
      <c r="C27" s="3">
        <v>1649266240000</v>
      </c>
      <c r="D27" s="3">
        <v>1922988763149</v>
      </c>
      <c r="E27" s="3">
        <v>1832473035854</v>
      </c>
      <c r="F27" s="31">
        <f t="shared" si="1"/>
        <v>0.95292966395353473</v>
      </c>
    </row>
    <row r="28" spans="1:6" ht="15.75" thickBot="1" x14ac:dyDescent="0.3">
      <c r="A28" s="39">
        <v>3</v>
      </c>
      <c r="B28" s="40" t="s">
        <v>25</v>
      </c>
      <c r="C28" s="41">
        <f>+C22-C26</f>
        <v>46250453000</v>
      </c>
      <c r="D28" s="41">
        <v>15593413298</v>
      </c>
      <c r="E28" s="41">
        <v>0</v>
      </c>
      <c r="F28" s="31">
        <f>+E28/D28</f>
        <v>0</v>
      </c>
    </row>
    <row r="29" spans="1:6" ht="15.75" thickBot="1" x14ac:dyDescent="0.3">
      <c r="A29" s="62" t="s">
        <v>28</v>
      </c>
      <c r="B29" s="63"/>
      <c r="C29" s="42">
        <f>+C26+C28</f>
        <v>1695516693000</v>
      </c>
      <c r="D29" s="42">
        <f t="shared" ref="D29:E29" si="2">+D26+D28</f>
        <v>1938582176447</v>
      </c>
      <c r="E29" s="42">
        <f t="shared" si="2"/>
        <v>1832473035854</v>
      </c>
      <c r="F29" s="29">
        <f>+E29/D29</f>
        <v>0.94526456402922521</v>
      </c>
    </row>
    <row r="30" spans="1:6" ht="15.75" thickBot="1" x14ac:dyDescent="0.3"/>
    <row r="31" spans="1:6" ht="15.75" customHeight="1" x14ac:dyDescent="0.25">
      <c r="A31" s="55" t="s">
        <v>0</v>
      </c>
      <c r="B31" s="56"/>
      <c r="C31" s="56"/>
      <c r="D31" s="56"/>
      <c r="E31" s="56"/>
      <c r="F31" s="57"/>
    </row>
    <row r="32" spans="1:6" ht="15.75" x14ac:dyDescent="0.25">
      <c r="A32" s="49" t="s">
        <v>26</v>
      </c>
      <c r="B32" s="50"/>
      <c r="C32" s="50"/>
      <c r="D32" s="50"/>
      <c r="E32" s="50"/>
      <c r="F32" s="51"/>
    </row>
    <row r="33" spans="1:6" ht="15.75" x14ac:dyDescent="0.25">
      <c r="A33" s="44" t="s">
        <v>2</v>
      </c>
      <c r="B33" s="45"/>
      <c r="C33" s="45"/>
      <c r="D33" s="45"/>
      <c r="E33" s="45"/>
      <c r="F33" s="46"/>
    </row>
    <row r="34" spans="1:6" ht="30.75" customHeight="1" x14ac:dyDescent="0.25">
      <c r="A34" s="21" t="s">
        <v>3</v>
      </c>
      <c r="B34" s="22" t="s">
        <v>4</v>
      </c>
      <c r="C34" s="23" t="s">
        <v>5</v>
      </c>
      <c r="D34" s="24" t="s">
        <v>6</v>
      </c>
      <c r="E34" s="22" t="s">
        <v>7</v>
      </c>
      <c r="F34" s="24" t="s">
        <v>8</v>
      </c>
    </row>
    <row r="35" spans="1:6" x14ac:dyDescent="0.25">
      <c r="A35" s="12">
        <v>1</v>
      </c>
      <c r="B35" s="13" t="s">
        <v>21</v>
      </c>
      <c r="C35" s="14">
        <f>SUM(C36:C38)</f>
        <v>1838755122000</v>
      </c>
      <c r="D35" s="14">
        <f>SUM(D36:D38)</f>
        <v>2150145005371</v>
      </c>
      <c r="E35" s="14">
        <f>SUM(E36:E38)</f>
        <v>2199418433810</v>
      </c>
      <c r="F35" s="30">
        <f>+E35/D35</f>
        <v>1.0229163281155069</v>
      </c>
    </row>
    <row r="36" spans="1:6" x14ac:dyDescent="0.25">
      <c r="A36" s="11">
        <v>1</v>
      </c>
      <c r="B36" s="2" t="s">
        <v>22</v>
      </c>
      <c r="C36" s="3">
        <v>247759724000</v>
      </c>
      <c r="D36" s="3">
        <v>394149607371</v>
      </c>
      <c r="E36" s="3">
        <v>394149607371</v>
      </c>
      <c r="F36" s="31">
        <f t="shared" ref="F36:F41" si="3">+E36/D36</f>
        <v>1</v>
      </c>
    </row>
    <row r="37" spans="1:6" x14ac:dyDescent="0.25">
      <c r="A37" s="1">
        <v>1.1000000000000001</v>
      </c>
      <c r="B37" s="2" t="s">
        <v>11</v>
      </c>
      <c r="C37" s="3">
        <v>1585682269000</v>
      </c>
      <c r="D37" s="15">
        <v>1677682269000</v>
      </c>
      <c r="E37" s="3">
        <v>1720100054485</v>
      </c>
      <c r="F37" s="31">
        <f t="shared" si="3"/>
        <v>1.0252835630850909</v>
      </c>
    </row>
    <row r="38" spans="1:6" x14ac:dyDescent="0.25">
      <c r="A38" s="1">
        <v>1.2</v>
      </c>
      <c r="B38" s="2" t="s">
        <v>23</v>
      </c>
      <c r="C38" s="3">
        <v>5313129000</v>
      </c>
      <c r="D38" s="3">
        <v>78313129000</v>
      </c>
      <c r="E38" s="3">
        <v>85168771954</v>
      </c>
      <c r="F38" s="31">
        <f t="shared" si="3"/>
        <v>1.0875414255762914</v>
      </c>
    </row>
    <row r="39" spans="1:6" x14ac:dyDescent="0.25">
      <c r="A39" s="12">
        <v>2</v>
      </c>
      <c r="B39" s="13" t="s">
        <v>24</v>
      </c>
      <c r="C39" s="14">
        <f>SUM(C40:C41)</f>
        <v>1708400294000</v>
      </c>
      <c r="D39" s="14">
        <f>SUM(D40:D41)</f>
        <v>2150145005371</v>
      </c>
      <c r="E39" s="14">
        <f>SUM(E40:E41)</f>
        <v>2103337926223</v>
      </c>
      <c r="F39" s="30">
        <f t="shared" si="3"/>
        <v>0.97823073372675928</v>
      </c>
    </row>
    <row r="40" spans="1:6" x14ac:dyDescent="0.25">
      <c r="A40" s="1">
        <v>2.1</v>
      </c>
      <c r="B40" s="2" t="s">
        <v>15</v>
      </c>
      <c r="C40" s="3">
        <v>85688913000</v>
      </c>
      <c r="D40" s="3">
        <v>123660141513</v>
      </c>
      <c r="E40" s="3">
        <v>77785627562</v>
      </c>
      <c r="F40" s="31">
        <f t="shared" si="3"/>
        <v>0.62902748298911371</v>
      </c>
    </row>
    <row r="41" spans="1:6" x14ac:dyDescent="0.25">
      <c r="A41" s="1">
        <v>2.4</v>
      </c>
      <c r="B41" s="2" t="s">
        <v>27</v>
      </c>
      <c r="C41" s="3">
        <v>1622711381000</v>
      </c>
      <c r="D41" s="3">
        <v>2026484863858</v>
      </c>
      <c r="E41" s="3">
        <v>2025552298661</v>
      </c>
      <c r="F41" s="31">
        <f t="shared" si="3"/>
        <v>0.9995398114174785</v>
      </c>
    </row>
    <row r="42" spans="1:6" ht="15.75" thickBot="1" x14ac:dyDescent="0.3">
      <c r="A42" s="16">
        <v>3</v>
      </c>
      <c r="B42" s="8" t="s">
        <v>25</v>
      </c>
      <c r="C42" s="9">
        <f>+C35-C39</f>
        <v>130354828000</v>
      </c>
      <c r="D42" s="9">
        <f>+D35-D39</f>
        <v>0</v>
      </c>
      <c r="E42" s="9">
        <v>0</v>
      </c>
      <c r="F42" s="29">
        <v>0</v>
      </c>
    </row>
    <row r="43" spans="1:6" ht="15.75" thickBot="1" x14ac:dyDescent="0.3">
      <c r="A43" s="47" t="s">
        <v>28</v>
      </c>
      <c r="B43" s="48"/>
      <c r="C43" s="9">
        <f>C39+C42</f>
        <v>1838755122000</v>
      </c>
      <c r="D43" s="9">
        <f>D39+D42</f>
        <v>2150145005371</v>
      </c>
      <c r="E43" s="9">
        <f>E39+E42</f>
        <v>2103337926223</v>
      </c>
      <c r="F43" s="29">
        <f>+E43/D43</f>
        <v>0.97823073372675928</v>
      </c>
    </row>
    <row r="45" spans="1:6" ht="15.75" thickBot="1" x14ac:dyDescent="0.3"/>
    <row r="46" spans="1:6" ht="15.75" x14ac:dyDescent="0.25">
      <c r="A46" s="55" t="s">
        <v>0</v>
      </c>
      <c r="B46" s="56"/>
      <c r="C46" s="56"/>
      <c r="D46" s="56"/>
      <c r="E46" s="56"/>
      <c r="F46" s="57"/>
    </row>
    <row r="47" spans="1:6" ht="15.75" x14ac:dyDescent="0.25">
      <c r="A47" s="49" t="s">
        <v>29</v>
      </c>
      <c r="B47" s="50"/>
      <c r="C47" s="50"/>
      <c r="D47" s="50"/>
      <c r="E47" s="50"/>
      <c r="F47" s="51"/>
    </row>
    <row r="48" spans="1:6" ht="15.75" x14ac:dyDescent="0.25">
      <c r="A48" s="44" t="s">
        <v>2</v>
      </c>
      <c r="B48" s="45"/>
      <c r="C48" s="45"/>
      <c r="D48" s="45"/>
      <c r="E48" s="45"/>
      <c r="F48" s="46"/>
    </row>
    <row r="49" spans="1:6" ht="63" x14ac:dyDescent="0.25">
      <c r="A49" s="21" t="s">
        <v>3</v>
      </c>
      <c r="B49" s="22" t="s">
        <v>4</v>
      </c>
      <c r="C49" s="23" t="s">
        <v>5</v>
      </c>
      <c r="D49" s="24" t="s">
        <v>6</v>
      </c>
      <c r="E49" s="22" t="s">
        <v>7</v>
      </c>
      <c r="F49" s="24" t="s">
        <v>8</v>
      </c>
    </row>
    <row r="50" spans="1:6" x14ac:dyDescent="0.25">
      <c r="A50" s="12">
        <v>4.0999999999999996</v>
      </c>
      <c r="B50" s="13" t="s">
        <v>21</v>
      </c>
      <c r="C50" s="14">
        <f>SUM(C51:C53)</f>
        <v>2140107436000</v>
      </c>
      <c r="D50" s="17">
        <f>SUM(D51:D53)</f>
        <v>2337691423696</v>
      </c>
      <c r="E50" s="14">
        <f>SUM(E51:E53)</f>
        <v>2302814783263</v>
      </c>
      <c r="F50" s="30">
        <f>+E50/D50</f>
        <v>0.98508073389007933</v>
      </c>
    </row>
    <row r="51" spans="1:6" x14ac:dyDescent="0.25">
      <c r="A51" s="11" t="s">
        <v>30</v>
      </c>
      <c r="B51" s="2" t="s">
        <v>22</v>
      </c>
      <c r="C51" s="3">
        <f>299844000000+156000000</f>
        <v>300000000000</v>
      </c>
      <c r="D51" s="18">
        <f>354983972562+156000000</f>
        <v>355139972562</v>
      </c>
      <c r="E51" s="3">
        <v>355139972562</v>
      </c>
      <c r="F51" s="31">
        <f t="shared" ref="F51:F56" si="4">+E51/D51</f>
        <v>1</v>
      </c>
    </row>
    <row r="52" spans="1:6" x14ac:dyDescent="0.25">
      <c r="A52" s="1" t="s">
        <v>31</v>
      </c>
      <c r="B52" s="2" t="s">
        <v>11</v>
      </c>
      <c r="C52" s="3">
        <v>1822107436000</v>
      </c>
      <c r="D52" s="19">
        <v>1947139107638</v>
      </c>
      <c r="E52" s="15">
        <v>1913203684398</v>
      </c>
      <c r="F52" s="31">
        <f t="shared" si="4"/>
        <v>0.9825716492946589</v>
      </c>
    </row>
    <row r="53" spans="1:6" x14ac:dyDescent="0.25">
      <c r="A53" s="1" t="s">
        <v>32</v>
      </c>
      <c r="B53" s="2" t="s">
        <v>23</v>
      </c>
      <c r="C53" s="3">
        <v>18000000000</v>
      </c>
      <c r="D53" s="18">
        <v>35412343496</v>
      </c>
      <c r="E53" s="3">
        <v>34471126303</v>
      </c>
      <c r="F53" s="31">
        <f t="shared" si="4"/>
        <v>0.97342121136076987</v>
      </c>
    </row>
    <row r="54" spans="1:6" x14ac:dyDescent="0.25">
      <c r="A54" s="12">
        <v>4.2</v>
      </c>
      <c r="B54" s="13" t="s">
        <v>24</v>
      </c>
      <c r="C54" s="14">
        <f>SUM(C55:C56)</f>
        <v>2135408461000</v>
      </c>
      <c r="D54" s="17">
        <f>SUM(D55:D56)</f>
        <v>2337691423696</v>
      </c>
      <c r="E54" s="14">
        <f>SUM(E55:E56)</f>
        <v>2290841969411</v>
      </c>
      <c r="F54" s="30">
        <f t="shared" si="4"/>
        <v>0.9799590939120062</v>
      </c>
    </row>
    <row r="55" spans="1:6" x14ac:dyDescent="0.25">
      <c r="A55" s="1" t="s">
        <v>33</v>
      </c>
      <c r="B55" s="2" t="s">
        <v>15</v>
      </c>
      <c r="C55" s="3">
        <v>115147042000</v>
      </c>
      <c r="D55" s="18">
        <v>95452564181</v>
      </c>
      <c r="E55" s="3">
        <v>94547071600</v>
      </c>
      <c r="F55" s="31">
        <f t="shared" si="4"/>
        <v>0.99051369034693526</v>
      </c>
    </row>
    <row r="56" spans="1:6" x14ac:dyDescent="0.25">
      <c r="A56" s="1" t="s">
        <v>34</v>
      </c>
      <c r="B56" s="2" t="s">
        <v>35</v>
      </c>
      <c r="C56" s="3">
        <v>2020261419000</v>
      </c>
      <c r="D56" s="18">
        <v>2242238859515</v>
      </c>
      <c r="E56" s="3">
        <v>2196294897811</v>
      </c>
      <c r="F56" s="31">
        <f t="shared" si="4"/>
        <v>0.97950978259562504</v>
      </c>
    </row>
    <row r="57" spans="1:6" ht="15.75" thickBot="1" x14ac:dyDescent="0.3">
      <c r="A57" s="16">
        <v>4.3</v>
      </c>
      <c r="B57" s="8" t="s">
        <v>25</v>
      </c>
      <c r="C57" s="9">
        <f>+C50-C54</f>
        <v>4698975000</v>
      </c>
      <c r="D57" s="20">
        <f>+D50-D54</f>
        <v>0</v>
      </c>
      <c r="E57" s="9">
        <v>0</v>
      </c>
      <c r="F57" s="29">
        <v>0</v>
      </c>
    </row>
    <row r="58" spans="1:6" ht="15.75" thickBot="1" x14ac:dyDescent="0.3">
      <c r="A58" s="47" t="s">
        <v>28</v>
      </c>
      <c r="B58" s="48"/>
      <c r="C58" s="9">
        <f>C54+C57</f>
        <v>2140107436000</v>
      </c>
      <c r="D58" s="20">
        <f>D54+D57</f>
        <v>2337691423696</v>
      </c>
      <c r="E58" s="9">
        <f>E54+E57</f>
        <v>2290841969411</v>
      </c>
      <c r="F58" s="29">
        <f>+E58/D58</f>
        <v>0.9799590939120062</v>
      </c>
    </row>
    <row r="61" spans="1:6" ht="15.75" thickBot="1" x14ac:dyDescent="0.3"/>
    <row r="62" spans="1:6" ht="15.75" x14ac:dyDescent="0.25">
      <c r="A62" s="55" t="s">
        <v>0</v>
      </c>
      <c r="B62" s="56"/>
      <c r="C62" s="56"/>
      <c r="D62" s="56"/>
      <c r="E62" s="56"/>
      <c r="F62" s="57"/>
    </row>
    <row r="63" spans="1:6" ht="15.75" x14ac:dyDescent="0.25">
      <c r="A63" s="49" t="s">
        <v>36</v>
      </c>
      <c r="B63" s="50"/>
      <c r="C63" s="50"/>
      <c r="D63" s="50"/>
      <c r="E63" s="50"/>
      <c r="F63" s="51"/>
    </row>
    <row r="64" spans="1:6" ht="15.75" x14ac:dyDescent="0.25">
      <c r="A64" s="44" t="s">
        <v>2</v>
      </c>
      <c r="B64" s="45"/>
      <c r="C64" s="45"/>
      <c r="D64" s="45"/>
      <c r="E64" s="45"/>
      <c r="F64" s="46"/>
    </row>
    <row r="65" spans="1:6" ht="63" x14ac:dyDescent="0.25">
      <c r="A65" s="21" t="s">
        <v>3</v>
      </c>
      <c r="B65" s="22" t="s">
        <v>4</v>
      </c>
      <c r="C65" s="23" t="s">
        <v>5</v>
      </c>
      <c r="D65" s="24" t="s">
        <v>6</v>
      </c>
      <c r="E65" s="22" t="s">
        <v>7</v>
      </c>
      <c r="F65" s="24" t="s">
        <v>8</v>
      </c>
    </row>
    <row r="66" spans="1:6" x14ac:dyDescent="0.25">
      <c r="A66" s="12">
        <v>4.0999999999999996</v>
      </c>
      <c r="B66" s="13" t="s">
        <v>21</v>
      </c>
      <c r="C66" s="14">
        <f>SUM(C67:C69)</f>
        <v>2555133000000</v>
      </c>
      <c r="D66" s="17">
        <f>SUM(D67:D69)</f>
        <v>2709957240860</v>
      </c>
      <c r="E66" s="14">
        <f>SUM(E67:E69)</f>
        <v>2555349080089</v>
      </c>
      <c r="F66" s="30">
        <f>+E66/D66</f>
        <v>0.94294811798508849</v>
      </c>
    </row>
    <row r="67" spans="1:6" x14ac:dyDescent="0.25">
      <c r="A67" s="11" t="s">
        <v>30</v>
      </c>
      <c r="B67" s="2" t="s">
        <v>22</v>
      </c>
      <c r="C67" s="3">
        <f>299844000000+156000000</f>
        <v>300000000000</v>
      </c>
      <c r="D67" s="18">
        <v>320983235127</v>
      </c>
      <c r="E67" s="18">
        <v>320983235127</v>
      </c>
      <c r="F67" s="31">
        <f t="shared" ref="F67:F69" si="5">+E67/D67</f>
        <v>1</v>
      </c>
    </row>
    <row r="68" spans="1:6" x14ac:dyDescent="0.25">
      <c r="A68" s="1" t="s">
        <v>31</v>
      </c>
      <c r="B68" s="2" t="s">
        <v>11</v>
      </c>
      <c r="C68" s="3">
        <v>2243133000000</v>
      </c>
      <c r="D68" s="19">
        <v>2284699005733</v>
      </c>
      <c r="E68" s="19">
        <v>2117168955595</v>
      </c>
      <c r="F68" s="31">
        <f t="shared" si="5"/>
        <v>0.92667303232608911</v>
      </c>
    </row>
    <row r="69" spans="1:6" x14ac:dyDescent="0.25">
      <c r="A69" s="1" t="s">
        <v>32</v>
      </c>
      <c r="B69" s="2" t="s">
        <v>23</v>
      </c>
      <c r="C69" s="3">
        <v>12000000000</v>
      </c>
      <c r="D69" s="18">
        <v>104275000000</v>
      </c>
      <c r="E69" s="3">
        <v>117196889367</v>
      </c>
      <c r="F69" s="31">
        <f t="shared" si="5"/>
        <v>1.1239212598129944</v>
      </c>
    </row>
    <row r="70" spans="1:6" x14ac:dyDescent="0.25">
      <c r="A70" s="12">
        <v>4.2</v>
      </c>
      <c r="B70" s="13" t="s">
        <v>24</v>
      </c>
      <c r="C70" s="14">
        <f>SUM(C71:C72)</f>
        <v>2555133000000</v>
      </c>
      <c r="D70" s="17">
        <f>SUM(D71:D72)</f>
        <v>2617682240860</v>
      </c>
      <c r="E70" s="14">
        <f>SUM(E71:E72)</f>
        <v>2604465702759</v>
      </c>
      <c r="F70" s="30">
        <f>+E70/D70</f>
        <v>0.99495105330406419</v>
      </c>
    </row>
    <row r="71" spans="1:6" x14ac:dyDescent="0.25">
      <c r="A71" s="1" t="s">
        <v>33</v>
      </c>
      <c r="B71" s="2" t="s">
        <v>15</v>
      </c>
      <c r="C71" s="3">
        <v>113940000000</v>
      </c>
      <c r="D71" s="18">
        <v>113940000000</v>
      </c>
      <c r="E71" s="3">
        <v>113343924767</v>
      </c>
      <c r="F71" s="31">
        <f>+E71/D71</f>
        <v>0.99476851647358255</v>
      </c>
    </row>
    <row r="72" spans="1:6" x14ac:dyDescent="0.25">
      <c r="A72" s="1" t="s">
        <v>34</v>
      </c>
      <c r="B72" s="2" t="s">
        <v>35</v>
      </c>
      <c r="C72" s="3">
        <v>2441193000000</v>
      </c>
      <c r="D72" s="18">
        <v>2503742240860</v>
      </c>
      <c r="E72" s="3">
        <v>2491121777992</v>
      </c>
      <c r="F72" s="31">
        <f>+E72/D72</f>
        <v>0.99495936016813569</v>
      </c>
    </row>
    <row r="73" spans="1:6" ht="15.75" thickBot="1" x14ac:dyDescent="0.3">
      <c r="A73" s="16">
        <v>4.3</v>
      </c>
      <c r="B73" s="8" t="s">
        <v>25</v>
      </c>
      <c r="C73" s="9">
        <f>+C66-C70</f>
        <v>0</v>
      </c>
      <c r="D73" s="20">
        <f>+D66-D70</f>
        <v>92275000000</v>
      </c>
      <c r="E73" s="9">
        <v>92275000000</v>
      </c>
      <c r="F73" s="29">
        <f>+E73/D73</f>
        <v>1</v>
      </c>
    </row>
    <row r="74" spans="1:6" ht="15.75" thickBot="1" x14ac:dyDescent="0.3">
      <c r="A74" s="47" t="s">
        <v>28</v>
      </c>
      <c r="B74" s="48"/>
      <c r="C74" s="9">
        <f>C70+C73</f>
        <v>2555133000000</v>
      </c>
      <c r="D74" s="20">
        <f>D70+D73</f>
        <v>2709957240860</v>
      </c>
      <c r="E74" s="9">
        <f>E70+E73</f>
        <v>2696740702759</v>
      </c>
      <c r="F74" s="29">
        <f>+E74/D74</f>
        <v>0.99512297172009778</v>
      </c>
    </row>
    <row r="78" spans="1:6" ht="15.75" thickBot="1" x14ac:dyDescent="0.3"/>
    <row r="79" spans="1:6" ht="15" customHeight="1" x14ac:dyDescent="0.25">
      <c r="A79" s="52" t="s">
        <v>0</v>
      </c>
      <c r="B79" s="53"/>
      <c r="C79" s="53"/>
      <c r="D79" s="53"/>
      <c r="E79" s="53"/>
      <c r="F79" s="54"/>
    </row>
    <row r="80" spans="1:6" ht="15.75" x14ac:dyDescent="0.25">
      <c r="A80" s="49" t="s">
        <v>37</v>
      </c>
      <c r="B80" s="50"/>
      <c r="C80" s="50"/>
      <c r="D80" s="50"/>
      <c r="E80" s="50"/>
      <c r="F80" s="51"/>
    </row>
    <row r="81" spans="1:11" ht="15.75" x14ac:dyDescent="0.25">
      <c r="A81" s="44" t="s">
        <v>2</v>
      </c>
      <c r="B81" s="45"/>
      <c r="C81" s="45"/>
      <c r="D81" s="45"/>
      <c r="E81" s="45"/>
      <c r="F81" s="46"/>
    </row>
    <row r="82" spans="1:11" ht="63" x14ac:dyDescent="0.25">
      <c r="A82" s="21" t="s">
        <v>3</v>
      </c>
      <c r="B82" s="22" t="s">
        <v>4</v>
      </c>
      <c r="C82" s="23" t="s">
        <v>5</v>
      </c>
      <c r="D82" s="24" t="s">
        <v>38</v>
      </c>
      <c r="E82" s="22" t="s">
        <v>7</v>
      </c>
      <c r="F82" s="24" t="s">
        <v>8</v>
      </c>
    </row>
    <row r="83" spans="1:11" x14ac:dyDescent="0.25">
      <c r="A83" s="12">
        <v>4.0999999999999996</v>
      </c>
      <c r="B83" s="13" t="s">
        <v>21</v>
      </c>
      <c r="C83" s="14">
        <f>SUM(C84:C86)</f>
        <v>2758890000000</v>
      </c>
      <c r="D83" s="17">
        <f>SUM(D84:D86)</f>
        <v>2758890000000</v>
      </c>
      <c r="E83" s="14">
        <f>SUM(E84:E86)</f>
        <v>426145545861</v>
      </c>
      <c r="F83" s="30">
        <f t="shared" ref="F83:F90" si="6">+E83/D83</f>
        <v>0.15446268095538424</v>
      </c>
    </row>
    <row r="84" spans="1:11" x14ac:dyDescent="0.25">
      <c r="A84" s="11" t="s">
        <v>30</v>
      </c>
      <c r="B84" s="2" t="s">
        <v>22</v>
      </c>
      <c r="C84" s="3">
        <f>299844000000+156000000</f>
        <v>300000000000</v>
      </c>
      <c r="D84" s="18">
        <v>300000000000</v>
      </c>
      <c r="E84" s="18">
        <v>251172692960</v>
      </c>
      <c r="F84" s="31">
        <f t="shared" si="6"/>
        <v>0.8372423098666667</v>
      </c>
      <c r="H84" s="26"/>
    </row>
    <row r="85" spans="1:11" x14ac:dyDescent="0.25">
      <c r="A85" s="1" t="s">
        <v>31</v>
      </c>
      <c r="B85" s="2" t="s">
        <v>11</v>
      </c>
      <c r="C85" s="3">
        <v>2440890000000</v>
      </c>
      <c r="D85" s="19">
        <v>2440890000000</v>
      </c>
      <c r="E85" s="19">
        <v>173439010245</v>
      </c>
      <c r="F85" s="31">
        <f t="shared" si="6"/>
        <v>7.1055643738554386E-2</v>
      </c>
      <c r="H85" s="26"/>
      <c r="I85" s="27"/>
      <c r="J85" s="28"/>
      <c r="K85" s="25"/>
    </row>
    <row r="86" spans="1:11" x14ac:dyDescent="0.25">
      <c r="A86" s="1" t="s">
        <v>32</v>
      </c>
      <c r="B86" s="2" t="s">
        <v>23</v>
      </c>
      <c r="C86" s="3">
        <v>18000000000</v>
      </c>
      <c r="D86" s="18">
        <v>18000000000</v>
      </c>
      <c r="E86" s="3">
        <v>1533842656</v>
      </c>
      <c r="F86" s="31">
        <f t="shared" si="6"/>
        <v>8.5213480888888887E-2</v>
      </c>
      <c r="H86" s="25"/>
    </row>
    <row r="87" spans="1:11" x14ac:dyDescent="0.25">
      <c r="A87" s="12">
        <v>4.2</v>
      </c>
      <c r="B87" s="13" t="s">
        <v>24</v>
      </c>
      <c r="C87" s="14">
        <f>SUM(C88:C89)</f>
        <v>2428890000000</v>
      </c>
      <c r="D87" s="17">
        <f>SUM(D88:D89)</f>
        <v>2428890000000</v>
      </c>
      <c r="E87" s="14">
        <f>SUM(E88:E89)</f>
        <v>1116797477946</v>
      </c>
      <c r="F87" s="30">
        <f t="shared" si="6"/>
        <v>0.45979747042723218</v>
      </c>
    </row>
    <row r="88" spans="1:11" x14ac:dyDescent="0.25">
      <c r="A88" s="1" t="s">
        <v>33</v>
      </c>
      <c r="B88" s="2" t="s">
        <v>15</v>
      </c>
      <c r="C88" s="3">
        <v>113539000000</v>
      </c>
      <c r="D88" s="3">
        <v>113539000000</v>
      </c>
      <c r="E88" s="64">
        <v>27336608272</v>
      </c>
      <c r="F88" s="31">
        <f t="shared" si="6"/>
        <v>0.2407684431957301</v>
      </c>
    </row>
    <row r="89" spans="1:11" x14ac:dyDescent="0.25">
      <c r="A89" s="1" t="s">
        <v>34</v>
      </c>
      <c r="B89" s="2" t="s">
        <v>35</v>
      </c>
      <c r="C89" s="3">
        <v>2315351000000</v>
      </c>
      <c r="D89" s="3">
        <v>2315351000000</v>
      </c>
      <c r="E89" s="3">
        <v>1089460869674</v>
      </c>
      <c r="F89" s="31">
        <f t="shared" si="6"/>
        <v>0.47053810401705831</v>
      </c>
    </row>
    <row r="90" spans="1:11" ht="15.75" thickBot="1" x14ac:dyDescent="0.3">
      <c r="A90" s="16">
        <v>4.3</v>
      </c>
      <c r="B90" s="8" t="s">
        <v>25</v>
      </c>
      <c r="C90" s="9">
        <f>+C83-C87</f>
        <v>330000000000</v>
      </c>
      <c r="D90" s="9">
        <f>+D83-D87</f>
        <v>330000000000</v>
      </c>
      <c r="E90" s="9"/>
      <c r="F90" s="29">
        <f t="shared" si="6"/>
        <v>0</v>
      </c>
    </row>
    <row r="91" spans="1:11" ht="15.75" thickBot="1" x14ac:dyDescent="0.3">
      <c r="A91" s="47" t="s">
        <v>28</v>
      </c>
      <c r="B91" s="48"/>
      <c r="C91" s="9">
        <f>C87+C90</f>
        <v>2758890000000</v>
      </c>
      <c r="D91" s="20">
        <f>D87+D90</f>
        <v>2758890000000</v>
      </c>
      <c r="E91" s="9">
        <f>E87+E90</f>
        <v>1116797477946</v>
      </c>
      <c r="F91" s="29">
        <f>+E91/D91</f>
        <v>0.40479956719767735</v>
      </c>
    </row>
  </sheetData>
  <mergeCells count="25">
    <mergeCell ref="A43:B43"/>
    <mergeCell ref="A1:F1"/>
    <mergeCell ref="A2:F2"/>
    <mergeCell ref="A9:B9"/>
    <mergeCell ref="A15:B15"/>
    <mergeCell ref="A18:F18"/>
    <mergeCell ref="A19:F19"/>
    <mergeCell ref="A31:F31"/>
    <mergeCell ref="A32:F32"/>
    <mergeCell ref="A33:F33"/>
    <mergeCell ref="A20:F20"/>
    <mergeCell ref="A3:F3"/>
    <mergeCell ref="A29:B29"/>
    <mergeCell ref="A46:F46"/>
    <mergeCell ref="A47:F47"/>
    <mergeCell ref="A58:B58"/>
    <mergeCell ref="A62:F62"/>
    <mergeCell ref="A48:F48"/>
    <mergeCell ref="A81:F81"/>
    <mergeCell ref="A91:B91"/>
    <mergeCell ref="A63:F63"/>
    <mergeCell ref="A74:B74"/>
    <mergeCell ref="A64:F64"/>
    <mergeCell ref="A79:F79"/>
    <mergeCell ref="A80:F8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  <ignoredErrors>
    <ignoredError sqref="E54 E70 E87 E3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 PPTAL ING Y GTO 2020-2025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Marin Garcia</dc:creator>
  <cp:lastModifiedBy>Luisa Fernanda Marin Garcia</cp:lastModifiedBy>
  <dcterms:created xsi:type="dcterms:W3CDTF">2025-02-17T14:15:48Z</dcterms:created>
  <dcterms:modified xsi:type="dcterms:W3CDTF">2025-02-18T17:04:34Z</dcterms:modified>
</cp:coreProperties>
</file>